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ZO\Desktop\Zákonný poplatok\2019\Pre obce\"/>
    </mc:Choice>
  </mc:AlternateContent>
  <xr:revisionPtr revIDLastSave="0" documentId="8_{35F7DA11-D8A8-41AA-98A9-25757642CC22}" xr6:coauthVersionLast="45" xr6:coauthVersionMax="45" xr10:uidLastSave="{00000000-0000-0000-0000-000000000000}"/>
  <bookViews>
    <workbookView xWindow="-120" yWindow="-120" windowWidth="29040" windowHeight="15840" xr2:uid="{4CF0FD21-8DBC-4C6F-B060-B99557DCE421}"/>
  </bookViews>
  <sheets>
    <sheet name="Hárok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4" i="1" l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I4" i="1"/>
  <c r="H4" i="1"/>
  <c r="G4" i="1"/>
  <c r="H15" i="1"/>
  <c r="D4" i="1" l="1"/>
  <c r="C4" i="1"/>
  <c r="AQ4" i="1" l="1"/>
  <c r="F4" i="1" s="1"/>
  <c r="E4" i="1"/>
  <c r="H14" i="1"/>
  <c r="H16" i="1" s="1"/>
</calcChain>
</file>

<file path=xl/sharedStrings.xml><?xml version="1.0" encoding="utf-8"?>
<sst xmlns="http://schemas.openxmlformats.org/spreadsheetml/2006/main" count="86" uniqueCount="85">
  <si>
    <t>Hodnoty vyjadrené v kg</t>
  </si>
  <si>
    <t>papier a lepenka</t>
  </si>
  <si>
    <t>sklo</t>
  </si>
  <si>
    <t>obaly obsahujúce zvyšky nebezpečných látok alebo kontaminované nebezpečnými látkami vrátane prázdnych tlakových nádob</t>
  </si>
  <si>
    <t>šatstvo</t>
  </si>
  <si>
    <t>textílie</t>
  </si>
  <si>
    <t>rozpúšťadlo</t>
  </si>
  <si>
    <t>kyseliny</t>
  </si>
  <si>
    <t>zásady</t>
  </si>
  <si>
    <t>pesticídy</t>
  </si>
  <si>
    <t>žiarivky a iný odpad obsahujúci ortuť</t>
  </si>
  <si>
    <t>vyradené zariadenia obsahujúce chlórfluórované uhľovodíky</t>
  </si>
  <si>
    <t>jedlé oleje a tuky</t>
  </si>
  <si>
    <t>oleje a tuky iné ako uvedené v 20 01 25</t>
  </si>
  <si>
    <t>farby,tlačiarenské farby,lepidlá a živice obsahujúce nebezpečné látky</t>
  </si>
  <si>
    <t>farby,tlačiarenské farby,lepidlá a živice iné ako uvedené v 20 01 27</t>
  </si>
  <si>
    <t>detergenty obsahujúce nebezpečné látky</t>
  </si>
  <si>
    <t>batérie a akumulátory uvedené v 16 06 01,16 06 02 alebo 16 06 03 a netriedené batérie a akumulátory obsahujúce tieto batérie</t>
  </si>
  <si>
    <t>batérie a akumulátory iné ako uvedené v 20 01 33</t>
  </si>
  <si>
    <t>vyradené elektrické a elektronické zariadenia iné ako uvedené v 20 01 21 a 20 01 23,obsahujúce nebezpečné časti</t>
  </si>
  <si>
    <t>vyradené elektrické a elektronické zariadenia iné ako uvedené v 20 01 21,20 01 23 a 20 01 35</t>
  </si>
  <si>
    <t>drevo iné ako uvedené v 20 01 37</t>
  </si>
  <si>
    <t>plasty</t>
  </si>
  <si>
    <t>kovy</t>
  </si>
  <si>
    <t>biologicky rozložiteľný odpad</t>
  </si>
  <si>
    <t>zemina a kamenivo</t>
  </si>
  <si>
    <t>zmesový komunálny odpad</t>
  </si>
  <si>
    <t>objemný odpad</t>
  </si>
  <si>
    <t>drobný stavebný odpad</t>
  </si>
  <si>
    <t>meď, bronz, mosadz</t>
  </si>
  <si>
    <t>hliník</t>
  </si>
  <si>
    <t>olovo</t>
  </si>
  <si>
    <t>zinok</t>
  </si>
  <si>
    <t>železo, oceľ</t>
  </si>
  <si>
    <t>zmiešané kovy</t>
  </si>
  <si>
    <t>P.č.</t>
  </si>
  <si>
    <t>Názov obce</t>
  </si>
  <si>
    <r>
      <rPr>
        <b/>
        <u/>
        <sz val="12"/>
        <color theme="1"/>
        <rFont val="Calibri"/>
        <family val="2"/>
        <scheme val="minor"/>
      </rPr>
      <t>Čitateľ</t>
    </r>
    <r>
      <rPr>
        <b/>
        <sz val="12"/>
        <color theme="1"/>
        <rFont val="Calibri"/>
        <family val="2"/>
        <scheme val="minor"/>
      </rPr>
      <t xml:space="preserve">
len modro
vyznačené</t>
    </r>
  </si>
  <si>
    <r>
      <rPr>
        <b/>
        <u/>
        <sz val="12"/>
        <color theme="1"/>
        <rFont val="Calibri"/>
        <family val="2"/>
        <scheme val="minor"/>
      </rPr>
      <t>Menovateľ</t>
    </r>
    <r>
      <rPr>
        <b/>
        <sz val="12"/>
        <color theme="1"/>
        <rFont val="Calibri"/>
        <family val="2"/>
        <scheme val="minor"/>
      </rPr>
      <t xml:space="preserve">
všetko spolu pod kat. číslom 20 </t>
    </r>
  </si>
  <si>
    <t>Úroveň
vytrieď.</t>
  </si>
  <si>
    <t>Zákonný
poplatok</t>
  </si>
  <si>
    <t>200101</t>
  </si>
  <si>
    <t>200102</t>
  </si>
  <si>
    <t>200113</t>
  </si>
  <si>
    <t>200114</t>
  </si>
  <si>
    <t>200119</t>
  </si>
  <si>
    <t>200121</t>
  </si>
  <si>
    <t>200123</t>
  </si>
  <si>
    <t>200125</t>
  </si>
  <si>
    <t>200126</t>
  </si>
  <si>
    <t>200127</t>
  </si>
  <si>
    <t>200128</t>
  </si>
  <si>
    <t>200129</t>
  </si>
  <si>
    <t>200133</t>
  </si>
  <si>
    <t>200135</t>
  </si>
  <si>
    <t>200136</t>
  </si>
  <si>
    <t>200139</t>
  </si>
  <si>
    <t>200140</t>
  </si>
  <si>
    <t>200201</t>
  </si>
  <si>
    <t>200202</t>
  </si>
  <si>
    <t>200301</t>
  </si>
  <si>
    <t>200307</t>
  </si>
  <si>
    <t>200308</t>
  </si>
  <si>
    <t>Úroveň
vytr.</t>
  </si>
  <si>
    <t>Nitrianske Hrnčiarovce</t>
  </si>
  <si>
    <t>Výpočet úrovne vytriedenia komunálnych odpadov podľa vzorca:</t>
  </si>
  <si>
    <t>Obec:</t>
  </si>
  <si>
    <t>čitateľ spolu</t>
  </si>
  <si>
    <t>hmotnosť vytriedenej zložky komunálnych odpadov</t>
  </si>
  <si>
    <t>menovateľ spolu</t>
  </si>
  <si>
    <t>hmotnosť komunálnych odpadov vzniknutých v obci</t>
  </si>
  <si>
    <t>Výsledok</t>
  </si>
  <si>
    <t>hodnota vytriedenia komunálnych odpadov</t>
  </si>
  <si>
    <t>Položka</t>
  </si>
  <si>
    <t>Určenie zákonného poplatku na základe úrovne vytriedenia komunálnych odpadov</t>
  </si>
  <si>
    <t>%</t>
  </si>
  <si>
    <t>2021 a
nasledujúce roky</t>
  </si>
  <si>
    <t xml:space="preserve"> x ≤ 10</t>
  </si>
  <si>
    <t>10 &lt; x ≤ 20</t>
  </si>
  <si>
    <t>20 &lt; x ≤ 30</t>
  </si>
  <si>
    <t>30 &lt; x ≤ 40</t>
  </si>
  <si>
    <t>40 &lt; x ≤ 50</t>
  </si>
  <si>
    <t>50 &lt; x ≤ 60</t>
  </si>
  <si>
    <r>
      <t xml:space="preserve">x </t>
    </r>
    <r>
      <rPr>
        <sz val="11"/>
        <color theme="1"/>
        <rFont val="Calibri"/>
        <family val="2"/>
        <charset val="238"/>
      </rPr>
      <t xml:space="preserve">&gt; </t>
    </r>
    <r>
      <rPr>
        <sz val="11"/>
        <color theme="1"/>
        <rFont val="Calibri"/>
        <family val="2"/>
        <charset val="238"/>
        <scheme val="minor"/>
      </rPr>
      <t>60</t>
    </r>
  </si>
  <si>
    <t>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</si>
</sst>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0" fontId="8" fillId="4" borderId="0" xfId="1" applyNumberFormat="1" applyFont="1" applyFill="1" applyAlignment="1">
      <alignment horizontal="center" vertical="center"/>
    </xf>
    <xf numFmtId="0" fontId="8" fillId="4" borderId="0" xfId="1" applyNumberFormat="1" applyFont="1" applyFill="1" applyAlignment="1">
      <alignment horizontal="center" vertical="center"/>
    </xf>
    <xf numFmtId="164" fontId="0" fillId="0" borderId="0" xfId="0" applyNumberFormat="1"/>
    <xf numFmtId="2" fontId="7" fillId="0" borderId="0" xfId="1" applyNumberFormat="1" applyFont="1" applyAlignment="1">
      <alignment horizontal="left"/>
    </xf>
    <xf numFmtId="49" fontId="7" fillId="0" borderId="0" xfId="2" applyNumberFormat="1" applyFont="1"/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0" fontId="9" fillId="2" borderId="9" xfId="0" applyNumberFormat="1" applyFont="1" applyFill="1" applyBorder="1" applyAlignment="1">
      <alignment horizontal="center" vertical="center"/>
    </xf>
    <xf numFmtId="10" fontId="9" fillId="2" borderId="10" xfId="0" applyNumberFormat="1" applyFont="1" applyFill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</cellXfs>
  <cellStyles count="3">
    <cellStyle name="Normálna" xfId="0" builtinId="0"/>
    <cellStyle name="Normálna 4" xfId="2" xr:uid="{AF17E248-E5F9-4CE0-8370-3AA9A34C8EBD}"/>
    <cellStyle name="Percentá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28576</xdr:rowOff>
    </xdr:from>
    <xdr:to>
      <xdr:col>9</xdr:col>
      <xdr:colOff>133350</xdr:colOff>
      <xdr:row>11</xdr:row>
      <xdr:rowOff>130063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1815774-1F4E-4ECF-9085-AA499AA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4487526"/>
          <a:ext cx="4981575" cy="672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ZO/Desktop/Z&#225;konn&#253;%20poplatok/2019/Z&#225;konn&#253;%20pre%20PZ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ááááákoný final"/>
      <sheetName val="Úr. vytr."/>
    </sheetNames>
    <sheetDataSet>
      <sheetData sheetId="0">
        <row r="38">
          <cell r="X38">
            <v>32.405000000000001</v>
          </cell>
          <cell r="AC38">
            <v>22.88</v>
          </cell>
          <cell r="AD38">
            <v>0.03</v>
          </cell>
          <cell r="AM38">
            <v>4.46</v>
          </cell>
          <cell r="AP38">
            <v>1E-3</v>
          </cell>
          <cell r="AS38">
            <v>6.0000000000000001E-3</v>
          </cell>
          <cell r="AU38">
            <v>1E-3</v>
          </cell>
          <cell r="AV38">
            <v>0.46699999999999997</v>
          </cell>
          <cell r="AY38">
            <v>6.0000000000000001E-3</v>
          </cell>
          <cell r="BE38">
            <v>2.2000000000000002E-2</v>
          </cell>
          <cell r="BF38">
            <v>4.7E-2</v>
          </cell>
          <cell r="BG38">
            <v>6.8000000000000005E-2</v>
          </cell>
          <cell r="BL38">
            <v>0.59299999999999997</v>
          </cell>
          <cell r="BN38">
            <v>0.02</v>
          </cell>
          <cell r="BO38">
            <v>2.5000000000000001E-2</v>
          </cell>
          <cell r="BQ38">
            <v>0.91199999999999992</v>
          </cell>
          <cell r="BS38">
            <v>0.15</v>
          </cell>
          <cell r="BT38">
            <v>8.1000000000000003E-2</v>
          </cell>
          <cell r="BW38">
            <v>32.479999999999997</v>
          </cell>
          <cell r="BZ38">
            <v>199.33</v>
          </cell>
          <cell r="CD38">
            <v>383.07000000000005</v>
          </cell>
          <cell r="CG38">
            <v>71.289999999999992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F486-4CA7-4052-919D-5158EA04F54B}">
  <dimension ref="A1:AT29"/>
  <sheetViews>
    <sheetView tabSelected="1" workbookViewId="0">
      <selection activeCell="H24" sqref="H24:I24"/>
    </sheetView>
  </sheetViews>
  <sheetFormatPr defaultRowHeight="15" x14ac:dyDescent="0.25"/>
  <cols>
    <col min="1" max="1" width="4.28515625" customWidth="1"/>
    <col min="2" max="2" width="21.42578125" customWidth="1"/>
    <col min="3" max="3" width="14.28515625" customWidth="1"/>
    <col min="4" max="4" width="15" customWidth="1"/>
    <col min="5" max="6" width="10" customWidth="1"/>
    <col min="9" max="9" width="9.28515625" bestFit="1" customWidth="1"/>
    <col min="10" max="11" width="9.28515625" customWidth="1"/>
    <col min="12" max="14" width="9.28515625" bestFit="1" customWidth="1"/>
    <col min="27" max="27" width="9.28515625" bestFit="1" customWidth="1"/>
    <col min="36" max="37" width="10.140625" customWidth="1"/>
    <col min="38" max="39" width="10.140625" bestFit="1" customWidth="1"/>
    <col min="40" max="41" width="10.140625" customWidth="1"/>
    <col min="42" max="42" width="10.140625" bestFit="1" customWidth="1"/>
    <col min="43" max="43" width="13.5703125" customWidth="1"/>
    <col min="45" max="45" width="15.28515625" customWidth="1"/>
    <col min="47" max="47" width="16.5703125" customWidth="1"/>
    <col min="228" max="228" width="22.28515625" customWidth="1"/>
    <col min="241" max="241" width="12.85546875" customWidth="1"/>
    <col min="245" max="245" width="25.42578125" customWidth="1"/>
    <col min="484" max="484" width="22.28515625" customWidth="1"/>
    <col min="497" max="497" width="12.85546875" customWidth="1"/>
    <col min="501" max="501" width="25.42578125" customWidth="1"/>
    <col min="740" max="740" width="22.28515625" customWidth="1"/>
    <col min="753" max="753" width="12.85546875" customWidth="1"/>
    <col min="757" max="757" width="25.42578125" customWidth="1"/>
    <col min="996" max="996" width="22.28515625" customWidth="1"/>
    <col min="1009" max="1009" width="12.85546875" customWidth="1"/>
    <col min="1013" max="1013" width="25.42578125" customWidth="1"/>
    <col min="1252" max="1252" width="22.28515625" customWidth="1"/>
    <col min="1265" max="1265" width="12.85546875" customWidth="1"/>
    <col min="1269" max="1269" width="25.42578125" customWidth="1"/>
    <col min="1508" max="1508" width="22.28515625" customWidth="1"/>
    <col min="1521" max="1521" width="12.85546875" customWidth="1"/>
    <col min="1525" max="1525" width="25.42578125" customWidth="1"/>
    <col min="1764" max="1764" width="22.28515625" customWidth="1"/>
    <col min="1777" max="1777" width="12.85546875" customWidth="1"/>
    <col min="1781" max="1781" width="25.42578125" customWidth="1"/>
    <col min="2020" max="2020" width="22.28515625" customWidth="1"/>
    <col min="2033" max="2033" width="12.85546875" customWidth="1"/>
    <col min="2037" max="2037" width="25.42578125" customWidth="1"/>
    <col min="2276" max="2276" width="22.28515625" customWidth="1"/>
    <col min="2289" max="2289" width="12.85546875" customWidth="1"/>
    <col min="2293" max="2293" width="25.42578125" customWidth="1"/>
    <col min="2532" max="2532" width="22.28515625" customWidth="1"/>
    <col min="2545" max="2545" width="12.85546875" customWidth="1"/>
    <col min="2549" max="2549" width="25.42578125" customWidth="1"/>
    <col min="2788" max="2788" width="22.28515625" customWidth="1"/>
    <col min="2801" max="2801" width="12.85546875" customWidth="1"/>
    <col min="2805" max="2805" width="25.42578125" customWidth="1"/>
    <col min="3044" max="3044" width="22.28515625" customWidth="1"/>
    <col min="3057" max="3057" width="12.85546875" customWidth="1"/>
    <col min="3061" max="3061" width="25.42578125" customWidth="1"/>
    <col min="3300" max="3300" width="22.28515625" customWidth="1"/>
    <col min="3313" max="3313" width="12.85546875" customWidth="1"/>
    <col min="3317" max="3317" width="25.42578125" customWidth="1"/>
    <col min="3556" max="3556" width="22.28515625" customWidth="1"/>
    <col min="3569" max="3569" width="12.85546875" customWidth="1"/>
    <col min="3573" max="3573" width="25.42578125" customWidth="1"/>
    <col min="3812" max="3812" width="22.28515625" customWidth="1"/>
    <col min="3825" max="3825" width="12.85546875" customWidth="1"/>
    <col min="3829" max="3829" width="25.42578125" customWidth="1"/>
    <col min="4068" max="4068" width="22.28515625" customWidth="1"/>
    <col min="4081" max="4081" width="12.85546875" customWidth="1"/>
    <col min="4085" max="4085" width="25.42578125" customWidth="1"/>
    <col min="4324" max="4324" width="22.28515625" customWidth="1"/>
    <col min="4337" max="4337" width="12.85546875" customWidth="1"/>
    <col min="4341" max="4341" width="25.42578125" customWidth="1"/>
    <col min="4580" max="4580" width="22.28515625" customWidth="1"/>
    <col min="4593" max="4593" width="12.85546875" customWidth="1"/>
    <col min="4597" max="4597" width="25.42578125" customWidth="1"/>
    <col min="4836" max="4836" width="22.28515625" customWidth="1"/>
    <col min="4849" max="4849" width="12.85546875" customWidth="1"/>
    <col min="4853" max="4853" width="25.42578125" customWidth="1"/>
    <col min="5092" max="5092" width="22.28515625" customWidth="1"/>
    <col min="5105" max="5105" width="12.85546875" customWidth="1"/>
    <col min="5109" max="5109" width="25.42578125" customWidth="1"/>
    <col min="5348" max="5348" width="22.28515625" customWidth="1"/>
    <col min="5361" max="5361" width="12.85546875" customWidth="1"/>
    <col min="5365" max="5365" width="25.42578125" customWidth="1"/>
    <col min="5604" max="5604" width="22.28515625" customWidth="1"/>
    <col min="5617" max="5617" width="12.85546875" customWidth="1"/>
    <col min="5621" max="5621" width="25.42578125" customWidth="1"/>
    <col min="5860" max="5860" width="22.28515625" customWidth="1"/>
    <col min="5873" max="5873" width="12.85546875" customWidth="1"/>
    <col min="5877" max="5877" width="25.42578125" customWidth="1"/>
    <col min="6116" max="6116" width="22.28515625" customWidth="1"/>
    <col min="6129" max="6129" width="12.85546875" customWidth="1"/>
    <col min="6133" max="6133" width="25.42578125" customWidth="1"/>
    <col min="6372" max="6372" width="22.28515625" customWidth="1"/>
    <col min="6385" max="6385" width="12.85546875" customWidth="1"/>
    <col min="6389" max="6389" width="25.42578125" customWidth="1"/>
    <col min="6628" max="6628" width="22.28515625" customWidth="1"/>
    <col min="6641" max="6641" width="12.85546875" customWidth="1"/>
    <col min="6645" max="6645" width="25.42578125" customWidth="1"/>
    <col min="6884" max="6884" width="22.28515625" customWidth="1"/>
    <col min="6897" max="6897" width="12.85546875" customWidth="1"/>
    <col min="6901" max="6901" width="25.42578125" customWidth="1"/>
    <col min="7140" max="7140" width="22.28515625" customWidth="1"/>
    <col min="7153" max="7153" width="12.85546875" customWidth="1"/>
    <col min="7157" max="7157" width="25.42578125" customWidth="1"/>
    <col min="7396" max="7396" width="22.28515625" customWidth="1"/>
    <col min="7409" max="7409" width="12.85546875" customWidth="1"/>
    <col min="7413" max="7413" width="25.42578125" customWidth="1"/>
    <col min="7652" max="7652" width="22.28515625" customWidth="1"/>
    <col min="7665" max="7665" width="12.85546875" customWidth="1"/>
    <col min="7669" max="7669" width="25.42578125" customWidth="1"/>
    <col min="7908" max="7908" width="22.28515625" customWidth="1"/>
    <col min="7921" max="7921" width="12.85546875" customWidth="1"/>
    <col min="7925" max="7925" width="25.42578125" customWidth="1"/>
    <col min="8164" max="8164" width="22.28515625" customWidth="1"/>
    <col min="8177" max="8177" width="12.85546875" customWidth="1"/>
    <col min="8181" max="8181" width="25.42578125" customWidth="1"/>
    <col min="8420" max="8420" width="22.28515625" customWidth="1"/>
    <col min="8433" max="8433" width="12.85546875" customWidth="1"/>
    <col min="8437" max="8437" width="25.42578125" customWidth="1"/>
    <col min="8676" max="8676" width="22.28515625" customWidth="1"/>
    <col min="8689" max="8689" width="12.85546875" customWidth="1"/>
    <col min="8693" max="8693" width="25.42578125" customWidth="1"/>
    <col min="8932" max="8932" width="22.28515625" customWidth="1"/>
    <col min="8945" max="8945" width="12.85546875" customWidth="1"/>
    <col min="8949" max="8949" width="25.42578125" customWidth="1"/>
    <col min="9188" max="9188" width="22.28515625" customWidth="1"/>
    <col min="9201" max="9201" width="12.85546875" customWidth="1"/>
    <col min="9205" max="9205" width="25.42578125" customWidth="1"/>
    <col min="9444" max="9444" width="22.28515625" customWidth="1"/>
    <col min="9457" max="9457" width="12.85546875" customWidth="1"/>
    <col min="9461" max="9461" width="25.42578125" customWidth="1"/>
    <col min="9700" max="9700" width="22.28515625" customWidth="1"/>
    <col min="9713" max="9713" width="12.85546875" customWidth="1"/>
    <col min="9717" max="9717" width="25.42578125" customWidth="1"/>
    <col min="9956" max="9956" width="22.28515625" customWidth="1"/>
    <col min="9969" max="9969" width="12.85546875" customWidth="1"/>
    <col min="9973" max="9973" width="25.42578125" customWidth="1"/>
    <col min="10212" max="10212" width="22.28515625" customWidth="1"/>
    <col min="10225" max="10225" width="12.85546875" customWidth="1"/>
    <col min="10229" max="10229" width="25.42578125" customWidth="1"/>
    <col min="10468" max="10468" width="22.28515625" customWidth="1"/>
    <col min="10481" max="10481" width="12.85546875" customWidth="1"/>
    <col min="10485" max="10485" width="25.42578125" customWidth="1"/>
    <col min="10724" max="10724" width="22.28515625" customWidth="1"/>
    <col min="10737" max="10737" width="12.85546875" customWidth="1"/>
    <col min="10741" max="10741" width="25.42578125" customWidth="1"/>
    <col min="10980" max="10980" width="22.28515625" customWidth="1"/>
    <col min="10993" max="10993" width="12.85546875" customWidth="1"/>
    <col min="10997" max="10997" width="25.42578125" customWidth="1"/>
    <col min="11236" max="11236" width="22.28515625" customWidth="1"/>
    <col min="11249" max="11249" width="12.85546875" customWidth="1"/>
    <col min="11253" max="11253" width="25.42578125" customWidth="1"/>
    <col min="11492" max="11492" width="22.28515625" customWidth="1"/>
    <col min="11505" max="11505" width="12.85546875" customWidth="1"/>
    <col min="11509" max="11509" width="25.42578125" customWidth="1"/>
    <col min="11748" max="11748" width="22.28515625" customWidth="1"/>
    <col min="11761" max="11761" width="12.85546875" customWidth="1"/>
    <col min="11765" max="11765" width="25.42578125" customWidth="1"/>
    <col min="12004" max="12004" width="22.28515625" customWidth="1"/>
    <col min="12017" max="12017" width="12.85546875" customWidth="1"/>
    <col min="12021" max="12021" width="25.42578125" customWidth="1"/>
    <col min="12260" max="12260" width="22.28515625" customWidth="1"/>
    <col min="12273" max="12273" width="12.85546875" customWidth="1"/>
    <col min="12277" max="12277" width="25.42578125" customWidth="1"/>
    <col min="12516" max="12516" width="22.28515625" customWidth="1"/>
    <col min="12529" max="12529" width="12.85546875" customWidth="1"/>
    <col min="12533" max="12533" width="25.42578125" customWidth="1"/>
    <col min="12772" max="12772" width="22.28515625" customWidth="1"/>
    <col min="12785" max="12785" width="12.85546875" customWidth="1"/>
    <col min="12789" max="12789" width="25.42578125" customWidth="1"/>
    <col min="13028" max="13028" width="22.28515625" customWidth="1"/>
    <col min="13041" max="13041" width="12.85546875" customWidth="1"/>
    <col min="13045" max="13045" width="25.42578125" customWidth="1"/>
    <col min="13284" max="13284" width="22.28515625" customWidth="1"/>
    <col min="13297" max="13297" width="12.85546875" customWidth="1"/>
    <col min="13301" max="13301" width="25.42578125" customWidth="1"/>
    <col min="13540" max="13540" width="22.28515625" customWidth="1"/>
    <col min="13553" max="13553" width="12.85546875" customWidth="1"/>
    <col min="13557" max="13557" width="25.42578125" customWidth="1"/>
    <col min="13796" max="13796" width="22.28515625" customWidth="1"/>
    <col min="13809" max="13809" width="12.85546875" customWidth="1"/>
    <col min="13813" max="13813" width="25.42578125" customWidth="1"/>
    <col min="14052" max="14052" width="22.28515625" customWidth="1"/>
    <col min="14065" max="14065" width="12.85546875" customWidth="1"/>
    <col min="14069" max="14069" width="25.42578125" customWidth="1"/>
    <col min="14308" max="14308" width="22.28515625" customWidth="1"/>
    <col min="14321" max="14321" width="12.85546875" customWidth="1"/>
    <col min="14325" max="14325" width="25.42578125" customWidth="1"/>
    <col min="14564" max="14564" width="22.28515625" customWidth="1"/>
    <col min="14577" max="14577" width="12.85546875" customWidth="1"/>
    <col min="14581" max="14581" width="25.42578125" customWidth="1"/>
    <col min="14820" max="14820" width="22.28515625" customWidth="1"/>
    <col min="14833" max="14833" width="12.85546875" customWidth="1"/>
    <col min="14837" max="14837" width="25.42578125" customWidth="1"/>
    <col min="15076" max="15076" width="22.28515625" customWidth="1"/>
    <col min="15089" max="15089" width="12.85546875" customWidth="1"/>
    <col min="15093" max="15093" width="25.42578125" customWidth="1"/>
    <col min="15332" max="15332" width="22.28515625" customWidth="1"/>
    <col min="15345" max="15345" width="12.85546875" customWidth="1"/>
    <col min="15349" max="15349" width="25.42578125" customWidth="1"/>
    <col min="15588" max="15588" width="22.28515625" customWidth="1"/>
    <col min="15601" max="15601" width="12.85546875" customWidth="1"/>
    <col min="15605" max="15605" width="25.42578125" customWidth="1"/>
    <col min="15844" max="15844" width="22.28515625" customWidth="1"/>
    <col min="15857" max="15857" width="12.85546875" customWidth="1"/>
    <col min="15861" max="15861" width="25.42578125" customWidth="1"/>
    <col min="16100" max="16100" width="22.28515625" customWidth="1"/>
    <col min="16113" max="16113" width="12.85546875" customWidth="1"/>
    <col min="16117" max="16117" width="25.42578125" customWidth="1"/>
  </cols>
  <sheetData>
    <row r="1" spans="1:46" x14ac:dyDescent="0.25">
      <c r="B1">
        <v>1</v>
      </c>
      <c r="C1">
        <v>34</v>
      </c>
      <c r="D1">
        <v>35</v>
      </c>
      <c r="G1">
        <v>2</v>
      </c>
      <c r="H1">
        <v>3</v>
      </c>
      <c r="I1">
        <v>5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C1">
        <v>24</v>
      </c>
      <c r="AD1">
        <v>25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</row>
    <row r="2" spans="1:46" x14ac:dyDescent="0.25">
      <c r="C2" s="1" t="s">
        <v>0</v>
      </c>
      <c r="D2" s="1"/>
      <c r="G2" t="s">
        <v>1</v>
      </c>
      <c r="H2" t="s">
        <v>2</v>
      </c>
      <c r="I2" t="s">
        <v>3</v>
      </c>
      <c r="K2" t="s">
        <v>4</v>
      </c>
      <c r="L2" t="s">
        <v>5</v>
      </c>
      <c r="M2" t="s">
        <v>6</v>
      </c>
      <c r="N2" t="s">
        <v>7</v>
      </c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13</v>
      </c>
      <c r="U2" t="s">
        <v>14</v>
      </c>
      <c r="V2" t="s">
        <v>15</v>
      </c>
      <c r="W2" t="s">
        <v>16</v>
      </c>
      <c r="X2" t="s">
        <v>17</v>
      </c>
      <c r="Y2" t="s">
        <v>18</v>
      </c>
      <c r="Z2" t="s">
        <v>19</v>
      </c>
      <c r="AA2" t="s">
        <v>20</v>
      </c>
      <c r="AB2" t="s">
        <v>21</v>
      </c>
      <c r="AC2" t="s">
        <v>22</v>
      </c>
      <c r="AD2" t="s">
        <v>23</v>
      </c>
      <c r="AE2" t="s">
        <v>24</v>
      </c>
      <c r="AF2" t="s">
        <v>25</v>
      </c>
      <c r="AG2" t="s">
        <v>26</v>
      </c>
      <c r="AH2" t="s">
        <v>27</v>
      </c>
      <c r="AI2" t="s">
        <v>28</v>
      </c>
      <c r="AJ2" t="s">
        <v>29</v>
      </c>
      <c r="AK2" t="s">
        <v>30</v>
      </c>
      <c r="AL2" t="s">
        <v>31</v>
      </c>
      <c r="AM2" t="s">
        <v>32</v>
      </c>
      <c r="AN2" t="s">
        <v>33</v>
      </c>
      <c r="AO2" t="s">
        <v>34</v>
      </c>
    </row>
    <row r="3" spans="1:46" ht="63" x14ac:dyDescent="0.25">
      <c r="A3" s="2" t="s">
        <v>35</v>
      </c>
      <c r="B3" s="3" t="s">
        <v>36</v>
      </c>
      <c r="C3" s="4" t="s">
        <v>37</v>
      </c>
      <c r="D3" s="5" t="s">
        <v>38</v>
      </c>
      <c r="E3" s="6" t="s">
        <v>39</v>
      </c>
      <c r="F3" s="6" t="s">
        <v>40</v>
      </c>
      <c r="G3" s="7" t="s">
        <v>41</v>
      </c>
      <c r="H3" s="7" t="s">
        <v>42</v>
      </c>
      <c r="I3" s="3">
        <v>200105</v>
      </c>
      <c r="J3" s="7">
        <v>200108</v>
      </c>
      <c r="K3" s="7">
        <v>200110</v>
      </c>
      <c r="L3" s="7">
        <v>200111</v>
      </c>
      <c r="M3" s="3" t="s">
        <v>43</v>
      </c>
      <c r="N3" s="3" t="s">
        <v>44</v>
      </c>
      <c r="O3" s="3">
        <v>200115</v>
      </c>
      <c r="P3" s="3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3" t="s">
        <v>50</v>
      </c>
      <c r="V3" s="3" t="s">
        <v>51</v>
      </c>
      <c r="W3" s="3" t="s">
        <v>52</v>
      </c>
      <c r="X3" s="7" t="s">
        <v>53</v>
      </c>
      <c r="Y3" s="7">
        <v>200134</v>
      </c>
      <c r="Z3" s="7" t="s">
        <v>54</v>
      </c>
      <c r="AA3" s="7" t="s">
        <v>55</v>
      </c>
      <c r="AB3" s="7">
        <v>200138</v>
      </c>
      <c r="AC3" s="7" t="s">
        <v>56</v>
      </c>
      <c r="AD3" s="7" t="s">
        <v>57</v>
      </c>
      <c r="AE3" s="7" t="s">
        <v>58</v>
      </c>
      <c r="AF3" s="3" t="s">
        <v>59</v>
      </c>
      <c r="AG3" s="3" t="s">
        <v>60</v>
      </c>
      <c r="AH3" s="3" t="s">
        <v>61</v>
      </c>
      <c r="AI3" s="3" t="s">
        <v>62</v>
      </c>
      <c r="AJ3" s="7">
        <v>20014001</v>
      </c>
      <c r="AK3" s="7">
        <v>20014002</v>
      </c>
      <c r="AL3" s="7">
        <v>20014003</v>
      </c>
      <c r="AM3" s="7">
        <v>20014004</v>
      </c>
      <c r="AN3" s="7">
        <v>20014005</v>
      </c>
      <c r="AO3" s="7">
        <v>20014007</v>
      </c>
      <c r="AQ3" s="8" t="s">
        <v>63</v>
      </c>
      <c r="AS3" s="9"/>
      <c r="AT3" s="9"/>
    </row>
    <row r="4" spans="1:46" ht="15.75" x14ac:dyDescent="0.25">
      <c r="A4">
        <v>34</v>
      </c>
      <c r="B4" s="15" t="s">
        <v>64</v>
      </c>
      <c r="C4" s="10">
        <f t="shared" ref="C4" si="0">SUM(G4:H4,K4:L4,Q4:T4,X4:AE4,AJ4:AO4)*1000</f>
        <v>293832</v>
      </c>
      <c r="D4" s="10">
        <f t="shared" ref="D4" si="1">SUM(G4:AO4)*1000</f>
        <v>748344</v>
      </c>
      <c r="E4" s="11">
        <f t="shared" ref="E4" si="2">C4/D4</f>
        <v>0.39264295564606649</v>
      </c>
      <c r="F4" s="12">
        <f t="shared" ref="F4" si="3">IF(AND(AQ4&gt;0,AQ4&lt;10),26,IF(AND(AQ4&gt;10.01,AQ4&lt;20),24,IF(AND(AQ4&gt;20.01,AQ4&lt;30),22,IF(AND(AQ4&gt;30.01,AQ4&lt;40),13,IF(AND(AQ4&gt;40.01,AQ4&lt;50),12,IF(AND(AQ4&gt;50.01,AQ4&lt;60),11,IF(AND(AQ4&gt;60.01),8,8)))))))</f>
        <v>13</v>
      </c>
      <c r="G4">
        <f>SUM('[1]Zááááákoný final'!X38)</f>
        <v>32.405000000000001</v>
      </c>
      <c r="H4">
        <f>SUM('[1]Zááááákoný final'!AC38)</f>
        <v>22.88</v>
      </c>
      <c r="I4" s="13">
        <f>SUM('[1]Zááááákoný final'!AD38)</f>
        <v>0.03</v>
      </c>
      <c r="J4" s="13">
        <v>0</v>
      </c>
      <c r="K4" s="13">
        <f>SUM('[1]Zááááákoný final'!AL38:AM38)</f>
        <v>4.46</v>
      </c>
      <c r="L4" s="13">
        <f>SUM('[1]Zááááákoný final'!AN38:AO38)</f>
        <v>0</v>
      </c>
      <c r="M4">
        <f>SUM('[1]Zááááákoný final'!AP38)</f>
        <v>1E-3</v>
      </c>
      <c r="N4">
        <f>SUM('[1]Zááááákoný final'!AQ38)</f>
        <v>0</v>
      </c>
      <c r="O4">
        <f>SUM('[1]Zááááákoný final'!AR38)</f>
        <v>0</v>
      </c>
      <c r="P4">
        <f>SUM('[1]Zááááákoný final'!AS38)</f>
        <v>6.0000000000000001E-3</v>
      </c>
      <c r="Q4">
        <f>SUM('[1]Zááááákoný final'!AT38:AU38)</f>
        <v>1E-3</v>
      </c>
      <c r="R4">
        <f>SUM('[1]Zááááákoný final'!AV38:AX38)</f>
        <v>0.46699999999999997</v>
      </c>
      <c r="S4">
        <f>SUM('[1]Zááááákoný final'!AY38:BC38)</f>
        <v>6.0000000000000001E-3</v>
      </c>
      <c r="T4">
        <f>SUM('[1]Zááááákoný final'!BE38)</f>
        <v>2.2000000000000002E-2</v>
      </c>
      <c r="U4">
        <f>SUM('[1]Zááááákoný final'!BF38)</f>
        <v>4.7E-2</v>
      </c>
      <c r="V4">
        <f>SUM('[1]Zááááákoný final'!BG38)</f>
        <v>6.8000000000000005E-2</v>
      </c>
      <c r="W4">
        <f>SUM('[1]Zááááákoný final'!BH38)</f>
        <v>0</v>
      </c>
      <c r="X4">
        <f>SUM('[1]Zááááákoný final'!BI38:BJ38)</f>
        <v>0</v>
      </c>
      <c r="Y4">
        <f>SUM('[1]Zááááákoný final'!BK38)</f>
        <v>0</v>
      </c>
      <c r="Z4">
        <f>SUM('[1]Zááááákoný final'!BL38:BP38)</f>
        <v>0.63800000000000001</v>
      </c>
      <c r="AA4">
        <f>SUM('[1]Zááááákoný final'!BQ38:BU38)</f>
        <v>1.1429999999999998</v>
      </c>
      <c r="AB4">
        <f>SUM('[1]Zááááákoný final'!BV38)</f>
        <v>0</v>
      </c>
      <c r="AC4" s="13">
        <f>SUM('[1]Zááááákoný final'!BW38)</f>
        <v>32.479999999999997</v>
      </c>
      <c r="AD4" s="13">
        <f>SUM('[1]Zááááákoný final'!BX38:BY38)</f>
        <v>0</v>
      </c>
      <c r="AE4">
        <f>SUM('[1]Zááááákoný final'!BZ38:CA38)</f>
        <v>199.33</v>
      </c>
      <c r="AF4">
        <f>SUM('[1]Zááááákoný final'!CB38:CC38)</f>
        <v>0</v>
      </c>
      <c r="AG4">
        <f>SUM('[1]Zááááákoný final'!CD38:CF38)</f>
        <v>383.07000000000005</v>
      </c>
      <c r="AH4">
        <f>SUM('[1]Zááááákoný final'!CG38:CJ38)</f>
        <v>71.289999999999992</v>
      </c>
      <c r="AI4">
        <f>SUM('[1]Zááááákoný final'!CK38:CM38)</f>
        <v>0</v>
      </c>
      <c r="AJ4">
        <f>SUM('[1]Zááááákoný final'!CN38:CR38)</f>
        <v>0</v>
      </c>
      <c r="AK4">
        <f>SUM('[1]Zááááákoný final'!CS38:CW38)</f>
        <v>0</v>
      </c>
      <c r="AL4">
        <f>SUM('[1]Zááááákoný final'!CX38)</f>
        <v>0</v>
      </c>
      <c r="AM4">
        <f>SUM('[1]Zááááákoný final'!CY38:CZ38)</f>
        <v>0</v>
      </c>
      <c r="AN4">
        <f>SUM('[1]Zááááákoný final'!DA38:DF38)</f>
        <v>0</v>
      </c>
      <c r="AO4">
        <f>SUM('[1]Zááááákoný final'!DG38:DI38)</f>
        <v>0</v>
      </c>
      <c r="AQ4" s="14">
        <f t="shared" ref="AQ4" si="4">(C4/D4)*100</f>
        <v>39.264295564606648</v>
      </c>
    </row>
    <row r="5" spans="1:46" x14ac:dyDescent="0.25">
      <c r="C5" s="10"/>
      <c r="D5" s="10"/>
    </row>
    <row r="6" spans="1:46" ht="16.5" thickBot="1" x14ac:dyDescent="0.3">
      <c r="G6" s="16"/>
    </row>
    <row r="7" spans="1:46" ht="26.25" x14ac:dyDescent="0.25">
      <c r="B7" s="17" t="s">
        <v>65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0"/>
      <c r="O7" s="20"/>
      <c r="P7" s="20"/>
      <c r="Q7" s="20"/>
    </row>
    <row r="8" spans="1:46" ht="27" thickBot="1" x14ac:dyDescent="0.3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0"/>
      <c r="O8" s="20"/>
      <c r="P8" s="20"/>
      <c r="Q8" s="20"/>
    </row>
    <row r="9" spans="1:46" x14ac:dyDescent="0.25">
      <c r="B9" s="24"/>
      <c r="E9" s="25"/>
      <c r="F9" s="25"/>
      <c r="G9" s="25"/>
      <c r="H9" s="25"/>
      <c r="I9" s="25"/>
      <c r="J9" s="25"/>
      <c r="K9" s="25"/>
      <c r="L9" s="25"/>
      <c r="M9" s="26"/>
    </row>
    <row r="10" spans="1:46" x14ac:dyDescent="0.25">
      <c r="B10" s="24"/>
      <c r="M10" s="27"/>
    </row>
    <row r="11" spans="1:46" x14ac:dyDescent="0.25">
      <c r="B11" s="24"/>
      <c r="M11" s="27"/>
    </row>
    <row r="12" spans="1:46" ht="15.75" thickBot="1" x14ac:dyDescent="0.3">
      <c r="B12" s="24"/>
      <c r="M12" s="27"/>
    </row>
    <row r="13" spans="1:46" ht="24" thickBot="1" x14ac:dyDescent="0.35">
      <c r="B13" s="28" t="s">
        <v>66</v>
      </c>
      <c r="C13" s="29" t="s">
        <v>64</v>
      </c>
      <c r="D13" s="29"/>
      <c r="E13" s="29"/>
      <c r="F13" s="30"/>
      <c r="G13" s="30"/>
      <c r="H13" s="30"/>
      <c r="I13" s="30"/>
      <c r="J13" s="30"/>
      <c r="K13" s="30"/>
      <c r="L13" s="30"/>
      <c r="M13" s="31"/>
      <c r="N13" s="32"/>
    </row>
    <row r="14" spans="1:46" ht="15.75" thickBot="1" x14ac:dyDescent="0.3">
      <c r="B14" s="33" t="s">
        <v>67</v>
      </c>
      <c r="C14" s="34" t="s">
        <v>68</v>
      </c>
      <c r="D14" s="34"/>
      <c r="E14" s="34"/>
      <c r="F14" s="34"/>
      <c r="G14" s="25"/>
      <c r="H14" s="35">
        <f>VLOOKUP(C13,$B$4:$AN$4,2,0)</f>
        <v>293832</v>
      </c>
      <c r="I14" s="36"/>
      <c r="J14" s="37"/>
      <c r="K14" s="37"/>
      <c r="M14" s="27"/>
    </row>
    <row r="15" spans="1:46" ht="16.5" thickBot="1" x14ac:dyDescent="0.3">
      <c r="B15" s="33" t="s">
        <v>69</v>
      </c>
      <c r="C15" s="34" t="s">
        <v>70</v>
      </c>
      <c r="D15" s="34"/>
      <c r="E15" s="34"/>
      <c r="F15" s="34"/>
      <c r="G15" s="25"/>
      <c r="H15" s="35">
        <f>VLOOKUP(C13,$B$4:$AN$4,3,0)</f>
        <v>748344</v>
      </c>
      <c r="I15" s="36"/>
      <c r="J15" s="37"/>
      <c r="K15" s="37"/>
      <c r="M15" s="27"/>
      <c r="R15" s="16"/>
    </row>
    <row r="16" spans="1:46" ht="27" thickBot="1" x14ac:dyDescent="0.3">
      <c r="B16" s="38" t="s">
        <v>71</v>
      </c>
      <c r="C16" s="39"/>
      <c r="D16" s="39" t="s">
        <v>72</v>
      </c>
      <c r="E16" s="39"/>
      <c r="F16" s="39"/>
      <c r="G16" s="39"/>
      <c r="H16" s="40">
        <f>H14/H15</f>
        <v>0.39264295564606649</v>
      </c>
      <c r="I16" s="41"/>
      <c r="J16" s="42"/>
      <c r="K16" s="42"/>
      <c r="L16" s="39"/>
      <c r="M16" s="43"/>
    </row>
    <row r="17" spans="2:14" x14ac:dyDescent="0.25">
      <c r="B17" s="24"/>
      <c r="K17" s="27"/>
    </row>
    <row r="18" spans="2:14" ht="15.75" thickBot="1" x14ac:dyDescent="0.3">
      <c r="B18" s="24"/>
      <c r="K18" s="27"/>
    </row>
    <row r="19" spans="2:14" ht="18.75" x14ac:dyDescent="0.25">
      <c r="B19" s="44" t="s">
        <v>73</v>
      </c>
      <c r="C19" s="45" t="s">
        <v>74</v>
      </c>
      <c r="D19" s="46"/>
      <c r="E19" s="46"/>
      <c r="F19" s="46"/>
      <c r="G19" s="46"/>
      <c r="H19" s="46"/>
      <c r="I19" s="46"/>
      <c r="J19" s="46"/>
      <c r="K19" s="47"/>
      <c r="L19" s="48"/>
      <c r="M19" s="48"/>
      <c r="N19" s="48"/>
    </row>
    <row r="20" spans="2:14" ht="15.75" x14ac:dyDescent="0.25">
      <c r="B20" s="49"/>
      <c r="C20" s="70" t="s">
        <v>75</v>
      </c>
      <c r="D20" s="71"/>
      <c r="E20" s="72"/>
      <c r="F20" s="68">
        <v>2019</v>
      </c>
      <c r="G20" s="69"/>
      <c r="H20" s="50">
        <v>2020</v>
      </c>
      <c r="I20" s="51"/>
      <c r="J20" s="52" t="s">
        <v>76</v>
      </c>
      <c r="K20" s="53"/>
    </row>
    <row r="21" spans="2:14" ht="15" customHeight="1" x14ac:dyDescent="0.25">
      <c r="B21" s="49">
        <v>1</v>
      </c>
      <c r="C21" s="66" t="s">
        <v>77</v>
      </c>
      <c r="D21" s="67"/>
      <c r="E21" s="65"/>
      <c r="F21" s="56">
        <v>17</v>
      </c>
      <c r="G21" s="65"/>
      <c r="H21" s="54">
        <v>26</v>
      </c>
      <c r="I21" s="55"/>
      <c r="J21" s="56">
        <v>33</v>
      </c>
      <c r="K21" s="57"/>
    </row>
    <row r="22" spans="2:14" ht="15" customHeight="1" x14ac:dyDescent="0.25">
      <c r="B22" s="49">
        <v>2</v>
      </c>
      <c r="C22" s="66" t="s">
        <v>78</v>
      </c>
      <c r="D22" s="67"/>
      <c r="E22" s="65"/>
      <c r="F22" s="56">
        <v>12</v>
      </c>
      <c r="G22" s="65"/>
      <c r="H22" s="54">
        <v>24</v>
      </c>
      <c r="I22" s="55"/>
      <c r="J22" s="56">
        <v>30</v>
      </c>
      <c r="K22" s="57"/>
    </row>
    <row r="23" spans="2:14" ht="15" customHeight="1" x14ac:dyDescent="0.25">
      <c r="B23" s="49">
        <v>3</v>
      </c>
      <c r="C23" s="66" t="s">
        <v>79</v>
      </c>
      <c r="D23" s="67"/>
      <c r="E23" s="65"/>
      <c r="F23" s="56">
        <v>10</v>
      </c>
      <c r="G23" s="65"/>
      <c r="H23" s="54">
        <v>22</v>
      </c>
      <c r="I23" s="55"/>
      <c r="J23" s="56">
        <v>27</v>
      </c>
      <c r="K23" s="57"/>
    </row>
    <row r="24" spans="2:14" ht="15" customHeight="1" x14ac:dyDescent="0.25">
      <c r="B24" s="49">
        <v>4</v>
      </c>
      <c r="C24" s="66" t="s">
        <v>80</v>
      </c>
      <c r="D24" s="67"/>
      <c r="E24" s="65"/>
      <c r="F24" s="56">
        <v>8</v>
      </c>
      <c r="G24" s="65"/>
      <c r="H24" s="63">
        <v>13</v>
      </c>
      <c r="I24" s="64"/>
      <c r="J24" s="56">
        <v>22</v>
      </c>
      <c r="K24" s="57"/>
    </row>
    <row r="25" spans="2:14" ht="15" customHeight="1" x14ac:dyDescent="0.25">
      <c r="B25" s="49">
        <v>5</v>
      </c>
      <c r="C25" s="66" t="s">
        <v>81</v>
      </c>
      <c r="D25" s="67"/>
      <c r="E25" s="65"/>
      <c r="F25" s="56">
        <v>7</v>
      </c>
      <c r="G25" s="65"/>
      <c r="H25" s="54">
        <v>12</v>
      </c>
      <c r="I25" s="55"/>
      <c r="J25" s="56">
        <v>18</v>
      </c>
      <c r="K25" s="57"/>
    </row>
    <row r="26" spans="2:14" ht="15" customHeight="1" x14ac:dyDescent="0.25">
      <c r="B26" s="49">
        <v>6</v>
      </c>
      <c r="C26" s="66" t="s">
        <v>82</v>
      </c>
      <c r="D26" s="67"/>
      <c r="E26" s="65"/>
      <c r="F26" s="56">
        <v>7</v>
      </c>
      <c r="G26" s="65"/>
      <c r="H26" s="54">
        <v>11</v>
      </c>
      <c r="I26" s="55"/>
      <c r="J26" s="56">
        <v>15</v>
      </c>
      <c r="K26" s="57"/>
    </row>
    <row r="27" spans="2:14" ht="15" customHeight="1" x14ac:dyDescent="0.25">
      <c r="B27" s="49">
        <v>7</v>
      </c>
      <c r="C27" s="66" t="s">
        <v>83</v>
      </c>
      <c r="D27" s="67"/>
      <c r="E27" s="65"/>
      <c r="F27" s="56">
        <v>7</v>
      </c>
      <c r="G27" s="65"/>
      <c r="H27" s="54">
        <v>8</v>
      </c>
      <c r="I27" s="55"/>
      <c r="J27" s="56">
        <v>11</v>
      </c>
      <c r="K27" s="57"/>
    </row>
    <row r="28" spans="2:14" x14ac:dyDescent="0.25">
      <c r="B28" s="24"/>
      <c r="C28" s="24"/>
      <c r="F28" s="58" t="s">
        <v>84</v>
      </c>
      <c r="G28" s="59"/>
      <c r="H28" s="59"/>
      <c r="I28" s="59"/>
      <c r="J28" s="59"/>
      <c r="K28" s="60"/>
    </row>
    <row r="29" spans="2:14" ht="15.75" thickBot="1" x14ac:dyDescent="0.3">
      <c r="B29" s="61"/>
      <c r="C29" s="61"/>
      <c r="D29" s="62"/>
      <c r="E29" s="62"/>
      <c r="F29" s="62"/>
      <c r="G29" s="62"/>
      <c r="H29" s="62"/>
      <c r="I29" s="62"/>
      <c r="J29" s="62"/>
      <c r="K29" s="43"/>
    </row>
  </sheetData>
  <mergeCells count="41">
    <mergeCell ref="F28:K28"/>
    <mergeCell ref="C26:E26"/>
    <mergeCell ref="F26:G26"/>
    <mergeCell ref="H26:I26"/>
    <mergeCell ref="J26:K26"/>
    <mergeCell ref="C27:E27"/>
    <mergeCell ref="F27:G27"/>
    <mergeCell ref="H27:I27"/>
    <mergeCell ref="J27:K27"/>
    <mergeCell ref="C24:E24"/>
    <mergeCell ref="F24:G24"/>
    <mergeCell ref="H24:I24"/>
    <mergeCell ref="J24:K24"/>
    <mergeCell ref="C25:E25"/>
    <mergeCell ref="F25:G25"/>
    <mergeCell ref="H25:I25"/>
    <mergeCell ref="J25:K25"/>
    <mergeCell ref="C22:E22"/>
    <mergeCell ref="F22:G22"/>
    <mergeCell ref="H22:I22"/>
    <mergeCell ref="J22:K22"/>
    <mergeCell ref="C23:E23"/>
    <mergeCell ref="F23:G23"/>
    <mergeCell ref="H23:I23"/>
    <mergeCell ref="J23:K23"/>
    <mergeCell ref="H16:I16"/>
    <mergeCell ref="C20:E20"/>
    <mergeCell ref="F20:G20"/>
    <mergeCell ref="H20:I20"/>
    <mergeCell ref="J20:K20"/>
    <mergeCell ref="C21:E21"/>
    <mergeCell ref="F21:G21"/>
    <mergeCell ref="H21:I21"/>
    <mergeCell ref="J21:K21"/>
    <mergeCell ref="C2:D2"/>
    <mergeCell ref="B7:M8"/>
    <mergeCell ref="C13:E13"/>
    <mergeCell ref="C14:F14"/>
    <mergeCell ref="H14:I14"/>
    <mergeCell ref="C15:F15"/>
    <mergeCell ref="H15:I15"/>
  </mergeCells>
  <conditionalFormatting sqref="F21:G21">
    <cfRule type="cellIs" dxfId="0" priority="1" operator="between">
      <formula>0</formula>
      <formula>10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PZO</dc:creator>
  <cp:lastModifiedBy>PZO</cp:lastModifiedBy>
  <dcterms:created xsi:type="dcterms:W3CDTF">2020-02-14T09:57:27Z</dcterms:created>
  <dcterms:modified xsi:type="dcterms:W3CDTF">2020-02-14T10:13:15Z</dcterms:modified>
</cp:coreProperties>
</file>